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esktop\INFORMES OPC\"/>
    </mc:Choice>
  </mc:AlternateContent>
  <xr:revisionPtr revIDLastSave="0" documentId="8_{8D0942F6-A4A8-45B1-9A88-BF4D80E50B6E}" xr6:coauthVersionLast="31" xr6:coauthVersionMax="31" xr10:uidLastSave="{00000000-0000-0000-0000-000000000000}"/>
  <bookViews>
    <workbookView xWindow="0" yWindow="0" windowWidth="15345" windowHeight="4470" xr2:uid="{63696C4F-AD80-4506-A89D-100EA905435E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29" i="1"/>
  <c r="H16" i="1"/>
  <c r="H17" i="1"/>
  <c r="H30" i="1"/>
  <c r="H31" i="1" s="1"/>
  <c r="G30" i="1"/>
  <c r="G17" i="1"/>
  <c r="G29" i="1"/>
  <c r="G34" i="1" s="1"/>
  <c r="G16" i="1"/>
  <c r="G26" i="1"/>
  <c r="G31" i="1" l="1"/>
  <c r="G13" i="1"/>
  <c r="G21" i="1" l="1"/>
  <c r="H21" i="1"/>
  <c r="G18" i="1"/>
  <c r="G7" i="1"/>
  <c r="H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4" authorId="0" shapeId="0" xr:uid="{994E925D-B09B-4ECC-B5B4-5F52880F4B12}">
      <text>
        <r>
          <rPr>
            <b/>
            <sz val="9"/>
            <color indexed="81"/>
            <rFont val="Tahoma"/>
            <family val="2"/>
          </rPr>
          <t>OPC:</t>
        </r>
        <r>
          <rPr>
            <sz val="9"/>
            <color indexed="81"/>
            <rFont val="Tahoma"/>
            <family val="2"/>
          </rPr>
          <t xml:space="preserve">
Estudio Nacional sobre el Perfil de las Personas con Discapacidad - INDEC 2018</t>
        </r>
      </text>
    </comment>
    <comment ref="G5" authorId="0" shapeId="0" xr:uid="{FF701CF6-3E43-4E48-9F52-4DF62ABB6EF7}">
      <text>
        <r>
          <rPr>
            <b/>
            <sz val="9"/>
            <color indexed="81"/>
            <rFont val="Tahoma"/>
            <family val="2"/>
          </rPr>
          <t>OPC:</t>
        </r>
        <r>
          <rPr>
            <sz val="9"/>
            <color indexed="81"/>
            <rFont val="Tahoma"/>
            <family val="2"/>
          </rPr>
          <t xml:space="preserve">
Estudio Nacional sobre el Perfil de las Personas con Discapacidad - INDEC 2018</t>
        </r>
      </text>
    </comment>
    <comment ref="G6" authorId="0" shapeId="0" xr:uid="{3F1EB3DE-5683-4EC3-91DA-7A59324A1350}">
      <text>
        <r>
          <rPr>
            <b/>
            <sz val="9"/>
            <color indexed="81"/>
            <rFont val="Tahoma"/>
            <family val="2"/>
          </rPr>
          <t>OPC:</t>
        </r>
        <r>
          <rPr>
            <sz val="9"/>
            <color indexed="81"/>
            <rFont val="Tahoma"/>
            <family val="2"/>
          </rPr>
          <t xml:space="preserve">
Estudio Nacional sobre el Perfil de las Personas con Discapacidad - INDEC 2018</t>
        </r>
      </text>
    </comment>
    <comment ref="H17" authorId="0" shapeId="0" xr:uid="{53BA642F-DDDB-4A0F-91F6-FDC45F773A41}">
      <text>
        <r>
          <rPr>
            <b/>
            <sz val="9"/>
            <color indexed="81"/>
            <rFont val="Tahoma"/>
            <family val="2"/>
          </rPr>
          <t>OPC:</t>
        </r>
        <r>
          <rPr>
            <sz val="9"/>
            <color indexed="81"/>
            <rFont val="Tahoma"/>
            <family val="2"/>
          </rPr>
          <t xml:space="preserve">
Se asume alícuota media de contribuciones patronales 19% y se contempla MNI en contribuciones patronales de $2400</t>
        </r>
      </text>
    </comment>
    <comment ref="H30" authorId="0" shapeId="0" xr:uid="{C6E2EB40-2AA1-4DA5-A68E-BA8432E889BF}">
      <text>
        <r>
          <rPr>
            <b/>
            <sz val="9"/>
            <color indexed="81"/>
            <rFont val="Tahoma"/>
            <family val="2"/>
          </rPr>
          <t>OPC:</t>
        </r>
        <r>
          <rPr>
            <sz val="9"/>
            <color indexed="81"/>
            <rFont val="Tahoma"/>
            <family val="2"/>
          </rPr>
          <t xml:space="preserve">
Se asume alícuota media de contribuciones patronales 19% y se contempla MNI en contribuciones patronales de $2400</t>
        </r>
      </text>
    </comment>
  </commentList>
</comments>
</file>

<file path=xl/sharedStrings.xml><?xml version="1.0" encoding="utf-8"?>
<sst xmlns="http://schemas.openxmlformats.org/spreadsheetml/2006/main" count="29" uniqueCount="18">
  <si>
    <t>Estimación impacto fiscal del proyecto de Régimen Federal de Inclusión Socio-Laboral</t>
  </si>
  <si>
    <t xml:space="preserve">Personas con Discapacidad en edad laboral = </t>
  </si>
  <si>
    <t xml:space="preserve">Personas con Discapacidad en edad laboral con CUD = </t>
  </si>
  <si>
    <t xml:space="preserve">Personas con Discapacidad en edad laboral con CUD vigente = </t>
  </si>
  <si>
    <t>Sueldo medio estimado =</t>
  </si>
  <si>
    <t>SMVyM</t>
  </si>
  <si>
    <t>% de Personas con Discapacidad que se asume adherirán al Programa =</t>
  </si>
  <si>
    <t>Costo individual</t>
  </si>
  <si>
    <t>Costo total</t>
  </si>
  <si>
    <t>Deducción del Impuesto a las Ganancias ==&gt;</t>
  </si>
  <si>
    <t>Reducción de 50% de contribuciones patronales ==&gt;</t>
  </si>
  <si>
    <t>TOTAL</t>
  </si>
  <si>
    <t xml:space="preserve">Personas con Discapacidad en edad laboral con CUD vigente empleables = </t>
  </si>
  <si>
    <t>Tasa de desempleo de Personas con Discapacidad =</t>
  </si>
  <si>
    <t xml:space="preserve">Población con discapacidad que sería empleada = </t>
  </si>
  <si>
    <t>Estimación impacto fiscal del proyecto de Régimen Federal de Inclusión Socio-Laboral ajustando por desempleo</t>
  </si>
  <si>
    <t>IMPACTO FISCAL ESTIMADO PRIMER AÑO</t>
  </si>
  <si>
    <t>IMPACTO FISCAL ESTIMADO SEGUNDO AÑO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</si>
</sst>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Raleway"/>
      <family val="2"/>
    </font>
    <font>
      <sz val="11"/>
      <color theme="1"/>
      <name val="Raleway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sz val="11"/>
      <color theme="1"/>
      <name val="Calibri"/>
      <family val="2"/>
      <scheme val="minor"/>
    </font>
    <font>
      <i/>
      <sz val="11"/>
      <color theme="1"/>
      <name val="Raleway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7" fontId="3" fillId="2" borderId="4" xfId="2" applyNumberFormat="1" applyFont="1" applyFill="1" applyBorder="1"/>
    <xf numFmtId="0" fontId="4" fillId="2" borderId="1" xfId="0" applyFont="1" applyFill="1" applyBorder="1"/>
    <xf numFmtId="167" fontId="4" fillId="2" borderId="4" xfId="2" applyNumberFormat="1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165" fontId="3" fillId="2" borderId="0" xfId="1" applyNumberFormat="1" applyFont="1" applyFill="1" applyBorder="1"/>
    <xf numFmtId="167" fontId="3" fillId="3" borderId="0" xfId="2" applyNumberFormat="1" applyFont="1" applyFill="1" applyBorder="1"/>
    <xf numFmtId="0" fontId="6" fillId="2" borderId="0" xfId="0" applyFont="1" applyFill="1" applyBorder="1"/>
    <xf numFmtId="17" fontId="6" fillId="2" borderId="0" xfId="0" applyNumberFormat="1" applyFont="1" applyFill="1" applyBorder="1"/>
    <xf numFmtId="167" fontId="6" fillId="2" borderId="0" xfId="2" applyNumberFormat="1" applyFont="1" applyFill="1" applyBorder="1"/>
    <xf numFmtId="167" fontId="3" fillId="2" borderId="0" xfId="2" applyNumberFormat="1" applyFont="1" applyFill="1" applyBorder="1"/>
    <xf numFmtId="9" fontId="3" fillId="4" borderId="0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" fillId="2" borderId="0" xfId="0" applyFont="1" applyFill="1" applyBorder="1"/>
    <xf numFmtId="165" fontId="3" fillId="3" borderId="0" xfId="1" applyNumberFormat="1" applyFont="1" applyFill="1" applyBorder="1"/>
    <xf numFmtId="167" fontId="4" fillId="2" borderId="6" xfId="2" applyNumberFormat="1" applyFont="1" applyFill="1" applyBorder="1"/>
    <xf numFmtId="167" fontId="4" fillId="2" borderId="0" xfId="2" applyNumberFormat="1" applyFont="1" applyFill="1" applyBorder="1"/>
    <xf numFmtId="0" fontId="1" fillId="2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1F672-1805-4CAB-9E30-1F7CDEE62C64}">
  <dimension ref="B1:I35"/>
  <sheetViews>
    <sheetView tabSelected="1" workbookViewId="0">
      <selection activeCell="C2" sqref="C2"/>
    </sheetView>
  </sheetViews>
  <sheetFormatPr baseColWidth="10" defaultColWidth="11.42578125" defaultRowHeight="15" x14ac:dyDescent="0.25"/>
  <cols>
    <col min="1" max="1" width="11.42578125" style="1"/>
    <col min="2" max="2" width="3.85546875" style="1" customWidth="1"/>
    <col min="3" max="3" width="32.42578125" style="1" customWidth="1"/>
    <col min="4" max="5" width="11.42578125" style="1"/>
    <col min="6" max="6" width="22.7109375" style="1" customWidth="1"/>
    <col min="7" max="7" width="19.7109375" style="1" bestFit="1" customWidth="1"/>
    <col min="8" max="8" width="18.5703125" style="1" customWidth="1"/>
    <col min="9" max="9" width="3.85546875" style="1" customWidth="1"/>
    <col min="10" max="16384" width="11.42578125" style="1"/>
  </cols>
  <sheetData>
    <row r="1" spans="2:9" x14ac:dyDescent="0.25">
      <c r="B1" s="10"/>
      <c r="C1" s="11"/>
      <c r="D1" s="11"/>
      <c r="E1" s="11"/>
      <c r="F1" s="11"/>
      <c r="G1" s="11"/>
      <c r="H1" s="11"/>
      <c r="I1" s="12"/>
    </row>
    <row r="2" spans="2:9" x14ac:dyDescent="0.25">
      <c r="B2" s="13"/>
      <c r="C2" s="14" t="s">
        <v>0</v>
      </c>
      <c r="D2" s="15"/>
      <c r="E2" s="15"/>
      <c r="F2" s="15"/>
      <c r="G2" s="15"/>
      <c r="H2" s="15"/>
      <c r="I2" s="16"/>
    </row>
    <row r="3" spans="2:9" x14ac:dyDescent="0.25">
      <c r="B3" s="13"/>
      <c r="C3" s="15"/>
      <c r="D3" s="15"/>
      <c r="E3" s="15"/>
      <c r="F3" s="15"/>
      <c r="G3" s="15"/>
      <c r="H3" s="15"/>
      <c r="I3" s="16"/>
    </row>
    <row r="4" spans="2:9" x14ac:dyDescent="0.25">
      <c r="B4" s="13"/>
      <c r="C4" s="15" t="s">
        <v>1</v>
      </c>
      <c r="D4" s="15"/>
      <c r="E4" s="15"/>
      <c r="F4" s="15"/>
      <c r="G4" s="17">
        <v>603665</v>
      </c>
      <c r="H4" s="15"/>
      <c r="I4" s="16"/>
    </row>
    <row r="5" spans="2:9" x14ac:dyDescent="0.25">
      <c r="B5" s="13"/>
      <c r="C5" s="15" t="s">
        <v>2</v>
      </c>
      <c r="D5" s="15"/>
      <c r="E5" s="15"/>
      <c r="F5" s="15"/>
      <c r="G5" s="17">
        <v>239655.005</v>
      </c>
      <c r="H5" s="15"/>
      <c r="I5" s="16"/>
    </row>
    <row r="6" spans="2:9" x14ac:dyDescent="0.25">
      <c r="B6" s="13"/>
      <c r="C6" s="15" t="s">
        <v>3</v>
      </c>
      <c r="D6" s="15"/>
      <c r="E6" s="15"/>
      <c r="F6" s="15"/>
      <c r="G6" s="17">
        <v>207057.09500000003</v>
      </c>
      <c r="H6" s="15"/>
      <c r="I6" s="16"/>
    </row>
    <row r="7" spans="2:9" x14ac:dyDescent="0.25">
      <c r="B7" s="13"/>
      <c r="C7" s="15" t="s">
        <v>4</v>
      </c>
      <c r="D7" s="15"/>
      <c r="E7" s="15"/>
      <c r="F7" s="15"/>
      <c r="G7" s="18">
        <f>(G8*2+G9*3.5+G10*6.5)/13</f>
        <v>11192.307692307691</v>
      </c>
      <c r="H7" s="15"/>
      <c r="I7" s="16"/>
    </row>
    <row r="8" spans="2:9" x14ac:dyDescent="0.25">
      <c r="B8" s="13"/>
      <c r="C8" s="19" t="s">
        <v>5</v>
      </c>
      <c r="D8" s="20">
        <v>43435</v>
      </c>
      <c r="E8" s="19"/>
      <c r="F8" s="19"/>
      <c r="G8" s="21">
        <v>11300</v>
      </c>
      <c r="H8" s="15"/>
      <c r="I8" s="16"/>
    </row>
    <row r="9" spans="2:9" x14ac:dyDescent="0.25">
      <c r="B9" s="13"/>
      <c r="C9" s="19" t="s">
        <v>5</v>
      </c>
      <c r="D9" s="20">
        <v>43525</v>
      </c>
      <c r="E9" s="19"/>
      <c r="F9" s="19"/>
      <c r="G9" s="21">
        <v>11900</v>
      </c>
      <c r="H9" s="15"/>
      <c r="I9" s="16"/>
    </row>
    <row r="10" spans="2:9" x14ac:dyDescent="0.25">
      <c r="B10" s="13"/>
      <c r="C10" s="19" t="s">
        <v>5</v>
      </c>
      <c r="D10" s="20">
        <v>43617</v>
      </c>
      <c r="E10" s="19"/>
      <c r="F10" s="19"/>
      <c r="G10" s="21">
        <v>12500</v>
      </c>
      <c r="H10" s="15"/>
      <c r="I10" s="16"/>
    </row>
    <row r="11" spans="2:9" x14ac:dyDescent="0.25">
      <c r="B11" s="13"/>
      <c r="C11" s="15"/>
      <c r="D11" s="15"/>
      <c r="E11" s="15"/>
      <c r="F11" s="15"/>
      <c r="G11" s="15"/>
      <c r="H11" s="22"/>
      <c r="I11" s="16"/>
    </row>
    <row r="12" spans="2:9" x14ac:dyDescent="0.25">
      <c r="B12" s="13"/>
      <c r="C12" s="15" t="s">
        <v>6</v>
      </c>
      <c r="D12" s="15"/>
      <c r="E12" s="15"/>
      <c r="F12" s="15"/>
      <c r="G12" s="23">
        <v>0.2</v>
      </c>
      <c r="H12" s="15"/>
      <c r="I12" s="16"/>
    </row>
    <row r="13" spans="2:9" x14ac:dyDescent="0.25">
      <c r="B13" s="13"/>
      <c r="C13" s="27" t="s">
        <v>12</v>
      </c>
      <c r="D13" s="15"/>
      <c r="E13" s="15"/>
      <c r="F13" s="15"/>
      <c r="G13" s="28">
        <f>G12*G6</f>
        <v>41411.419000000009</v>
      </c>
      <c r="H13" s="15"/>
      <c r="I13" s="16"/>
    </row>
    <row r="14" spans="2:9" x14ac:dyDescent="0.25">
      <c r="B14" s="13"/>
      <c r="C14" s="15"/>
      <c r="D14" s="15"/>
      <c r="E14" s="15"/>
      <c r="F14" s="15"/>
      <c r="G14" s="15"/>
      <c r="H14" s="15"/>
      <c r="I14" s="16"/>
    </row>
    <row r="15" spans="2:9" x14ac:dyDescent="0.25">
      <c r="B15" s="13"/>
      <c r="C15" s="2" t="s">
        <v>16</v>
      </c>
      <c r="D15" s="3"/>
      <c r="E15" s="3"/>
      <c r="F15" s="4"/>
      <c r="G15" s="5" t="s">
        <v>7</v>
      </c>
      <c r="H15" s="5" t="s">
        <v>8</v>
      </c>
      <c r="I15" s="16"/>
    </row>
    <row r="16" spans="2:9" x14ac:dyDescent="0.25">
      <c r="B16" s="13"/>
      <c r="C16" s="6" t="s">
        <v>9</v>
      </c>
      <c r="D16" s="3"/>
      <c r="E16" s="3"/>
      <c r="F16" s="4"/>
      <c r="G16" s="7">
        <f>13*G8*0.3</f>
        <v>44070</v>
      </c>
      <c r="H16" s="7">
        <f>G16*G13</f>
        <v>1825001235.3300004</v>
      </c>
      <c r="I16" s="16"/>
    </row>
    <row r="17" spans="2:9" x14ac:dyDescent="0.25">
      <c r="B17" s="13"/>
      <c r="C17" s="6" t="s">
        <v>10</v>
      </c>
      <c r="D17" s="3"/>
      <c r="E17" s="3"/>
      <c r="F17" s="4"/>
      <c r="G17" s="7">
        <f>(13*(G8-4800)*0.19)*0.5</f>
        <v>8027.5</v>
      </c>
      <c r="H17" s="7">
        <f>G17*G13</f>
        <v>332430166.0225001</v>
      </c>
      <c r="I17" s="16"/>
    </row>
    <row r="18" spans="2:9" x14ac:dyDescent="0.25">
      <c r="B18" s="13"/>
      <c r="C18" s="8" t="s">
        <v>11</v>
      </c>
      <c r="D18" s="3"/>
      <c r="E18" s="3"/>
      <c r="F18" s="4"/>
      <c r="G18" s="9">
        <f>SUM(G16:G17)</f>
        <v>52097.5</v>
      </c>
      <c r="H18" s="9">
        <f>+SUM(H16:H17)</f>
        <v>2157431401.3525004</v>
      </c>
      <c r="I18" s="16"/>
    </row>
    <row r="19" spans="2:9" x14ac:dyDescent="0.25">
      <c r="B19" s="13"/>
      <c r="C19" s="15"/>
      <c r="D19" s="15"/>
      <c r="E19" s="15"/>
      <c r="F19" s="15"/>
      <c r="G19" s="15"/>
      <c r="H19" s="15"/>
      <c r="I19" s="16"/>
    </row>
    <row r="20" spans="2:9" x14ac:dyDescent="0.25">
      <c r="B20" s="13"/>
      <c r="C20" s="2" t="s">
        <v>17</v>
      </c>
      <c r="D20" s="3"/>
      <c r="E20" s="3"/>
      <c r="F20" s="4"/>
      <c r="G20" s="5"/>
      <c r="H20" s="5"/>
      <c r="I20" s="16"/>
    </row>
    <row r="21" spans="2:9" x14ac:dyDescent="0.25">
      <c r="B21" s="13"/>
      <c r="C21" s="6" t="s">
        <v>9</v>
      </c>
      <c r="D21" s="3"/>
      <c r="E21" s="3"/>
      <c r="F21" s="4"/>
      <c r="G21" s="9">
        <f>+G16</f>
        <v>44070</v>
      </c>
      <c r="H21" s="9">
        <f>+H16</f>
        <v>1825001235.3300004</v>
      </c>
      <c r="I21" s="16"/>
    </row>
    <row r="22" spans="2:9" x14ac:dyDescent="0.25">
      <c r="B22" s="13"/>
      <c r="C22" s="11"/>
      <c r="D22" s="11"/>
      <c r="E22" s="11"/>
      <c r="F22" s="11"/>
      <c r="G22" s="29"/>
      <c r="H22" s="29"/>
      <c r="I22" s="16"/>
    </row>
    <row r="23" spans="2:9" x14ac:dyDescent="0.25">
      <c r="B23" s="13"/>
      <c r="C23" s="14" t="s">
        <v>15</v>
      </c>
      <c r="D23" s="15"/>
      <c r="E23" s="15"/>
      <c r="F23" s="15"/>
      <c r="G23" s="30"/>
      <c r="H23" s="30"/>
      <c r="I23" s="16"/>
    </row>
    <row r="24" spans="2:9" x14ac:dyDescent="0.25">
      <c r="B24" s="13"/>
      <c r="C24" s="15"/>
      <c r="D24" s="15"/>
      <c r="E24" s="15"/>
      <c r="F24" s="15"/>
      <c r="G24" s="30"/>
      <c r="H24" s="30"/>
      <c r="I24" s="16"/>
    </row>
    <row r="25" spans="2:9" x14ac:dyDescent="0.25">
      <c r="B25" s="13"/>
      <c r="C25" s="31" t="s">
        <v>13</v>
      </c>
      <c r="D25" s="15"/>
      <c r="E25" s="15"/>
      <c r="F25" s="15"/>
      <c r="G25" s="23">
        <v>0.2</v>
      </c>
      <c r="H25" s="30"/>
      <c r="I25" s="16"/>
    </row>
    <row r="26" spans="2:9" x14ac:dyDescent="0.25">
      <c r="B26" s="13"/>
      <c r="C26" s="31" t="s">
        <v>14</v>
      </c>
      <c r="D26" s="15"/>
      <c r="E26" s="15"/>
      <c r="F26" s="15"/>
      <c r="G26" s="28">
        <f>(1-G25)*G13</f>
        <v>33129.135200000012</v>
      </c>
      <c r="H26" s="30"/>
      <c r="I26" s="16"/>
    </row>
    <row r="27" spans="2:9" x14ac:dyDescent="0.25">
      <c r="B27" s="13"/>
      <c r="C27" s="15"/>
      <c r="D27" s="15"/>
      <c r="E27" s="15"/>
      <c r="F27" s="15"/>
      <c r="G27" s="30"/>
      <c r="H27" s="30"/>
      <c r="I27" s="16"/>
    </row>
    <row r="28" spans="2:9" x14ac:dyDescent="0.25">
      <c r="B28" s="13"/>
      <c r="C28" s="2" t="s">
        <v>16</v>
      </c>
      <c r="D28" s="3"/>
      <c r="E28" s="3"/>
      <c r="F28" s="4"/>
      <c r="G28" s="5" t="s">
        <v>7</v>
      </c>
      <c r="H28" s="5" t="s">
        <v>8</v>
      </c>
      <c r="I28" s="16"/>
    </row>
    <row r="29" spans="2:9" x14ac:dyDescent="0.25">
      <c r="B29" s="13"/>
      <c r="C29" s="6" t="s">
        <v>9</v>
      </c>
      <c r="D29" s="3"/>
      <c r="E29" s="3"/>
      <c r="F29" s="4"/>
      <c r="G29" s="7">
        <f>13*G8*0.3</f>
        <v>44070</v>
      </c>
      <c r="H29" s="7">
        <f>G29*G26</f>
        <v>1460000988.2640004</v>
      </c>
      <c r="I29" s="16"/>
    </row>
    <row r="30" spans="2:9" x14ac:dyDescent="0.25">
      <c r="B30" s="13"/>
      <c r="C30" s="6" t="s">
        <v>10</v>
      </c>
      <c r="D30" s="3"/>
      <c r="E30" s="3"/>
      <c r="F30" s="4"/>
      <c r="G30" s="7">
        <f>(13*(G8-4800)*0.19)*0.5</f>
        <v>8027.5</v>
      </c>
      <c r="H30" s="7">
        <f>G30*G26</f>
        <v>265944132.81800008</v>
      </c>
      <c r="I30" s="16"/>
    </row>
    <row r="31" spans="2:9" x14ac:dyDescent="0.25">
      <c r="B31" s="13"/>
      <c r="C31" s="8" t="s">
        <v>11</v>
      </c>
      <c r="D31" s="3"/>
      <c r="E31" s="3"/>
      <c r="F31" s="4"/>
      <c r="G31" s="9">
        <f>SUM(G29:G30)</f>
        <v>52097.5</v>
      </c>
      <c r="H31" s="9">
        <f>+SUM(H29:H30)</f>
        <v>1725945121.0820005</v>
      </c>
      <c r="I31" s="16"/>
    </row>
    <row r="32" spans="2:9" x14ac:dyDescent="0.25">
      <c r="B32" s="13"/>
      <c r="C32" s="15"/>
      <c r="D32" s="15"/>
      <c r="E32" s="15"/>
      <c r="F32" s="15"/>
      <c r="G32" s="15"/>
      <c r="H32" s="15"/>
      <c r="I32" s="16"/>
    </row>
    <row r="33" spans="2:9" x14ac:dyDescent="0.25">
      <c r="B33" s="13"/>
      <c r="C33" s="2" t="s">
        <v>17</v>
      </c>
      <c r="D33" s="3"/>
      <c r="E33" s="3"/>
      <c r="F33" s="4"/>
      <c r="G33" s="5"/>
      <c r="H33" s="5"/>
      <c r="I33" s="16"/>
    </row>
    <row r="34" spans="2:9" x14ac:dyDescent="0.25">
      <c r="B34" s="13"/>
      <c r="C34" s="6" t="s">
        <v>9</v>
      </c>
      <c r="D34" s="3"/>
      <c r="E34" s="3"/>
      <c r="F34" s="4"/>
      <c r="G34" s="9">
        <f>+G29</f>
        <v>44070</v>
      </c>
      <c r="H34" s="9">
        <f>H29</f>
        <v>1460000988.2640004</v>
      </c>
      <c r="I34" s="16"/>
    </row>
    <row r="35" spans="2:9" x14ac:dyDescent="0.25">
      <c r="B35" s="24"/>
      <c r="C35" s="25"/>
      <c r="D35" s="25"/>
      <c r="E35" s="25"/>
      <c r="F35" s="25"/>
      <c r="G35" s="25"/>
      <c r="H35" s="25"/>
      <c r="I35" s="26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2E24DA4EBAD418753AC189674FC7C" ma:contentTypeVersion="7" ma:contentTypeDescription="Crear nuevo documento." ma:contentTypeScope="" ma:versionID="975da1bd0ce9d5c0894841545f81ce8e">
  <xsd:schema xmlns:xsd="http://www.w3.org/2001/XMLSchema" xmlns:xs="http://www.w3.org/2001/XMLSchema" xmlns:p="http://schemas.microsoft.com/office/2006/metadata/properties" xmlns:ns2="543d0c82-2bde-43b7-bdc4-f24562affaee" xmlns:ns3="6430d8e6-df25-46e2-b5da-008409edc941" targetNamespace="http://schemas.microsoft.com/office/2006/metadata/properties" ma:root="true" ma:fieldsID="a18b346d3c0c8d7699259668caf6d551" ns2:_="" ns3:_="">
    <xsd:import namespace="543d0c82-2bde-43b7-bdc4-f24562affaee"/>
    <xsd:import namespace="6430d8e6-df25-46e2-b5da-008409edc9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d0c82-2bde-43b7-bdc4-f24562aff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0d8e6-df25-46e2-b5da-008409edc94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C482F3-2851-41BF-80D1-17D42DBA62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30C149-0068-4273-94CB-052966E02AC9}">
  <ds:schemaRefs>
    <ds:schemaRef ds:uri="http://purl.org/dc/elements/1.1/"/>
    <ds:schemaRef ds:uri="http://schemas.microsoft.com/office/2006/metadata/properties"/>
    <ds:schemaRef ds:uri="6430d8e6-df25-46e2-b5da-008409edc941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43d0c82-2bde-43b7-bdc4-f24562affae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F6F7F3-7E4E-4F09-B7BF-C1999521B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3d0c82-2bde-43b7-bdc4-f24562affaee"/>
    <ds:schemaRef ds:uri="6430d8e6-df25-46e2-b5da-008409edc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OPC1</dc:creator>
  <cp:lastModifiedBy>OPC1</cp:lastModifiedBy>
  <dcterms:created xsi:type="dcterms:W3CDTF">2018-11-15T12:40:00Z</dcterms:created>
  <dcterms:modified xsi:type="dcterms:W3CDTF">2018-11-23T15:25:17Z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0x010100ECF2E24DA4EBAD418753AC189674FC7C</vt:lpwstr>
  </property>
</Properties>
</file>